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0\"/>
    </mc:Choice>
  </mc:AlternateContent>
  <xr:revisionPtr revIDLastSave="0" documentId="13_ncr:1_{62DB3E2B-1026-48A3-84A2-2FB0CA1E7829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27-02-01" sheetId="5" r:id="rId5"/>
    <sheet name="ОСР 27-09-01" sheetId="6" r:id="rId6"/>
    <sheet name="ОСР 27-12-01" sheetId="7" r:id="rId7"/>
    <sheet name="ОСР 27-02-01(1)" sheetId="8" r:id="rId8"/>
    <sheet name="ОСР 27-09-01(1)" sheetId="9" r:id="rId9"/>
    <sheet name="ОСР 27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6" i="2"/>
  <c r="F56" i="2"/>
  <c r="E56" i="2"/>
  <c r="D56" i="2"/>
  <c r="H56" i="2" s="1"/>
  <c r="H55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9" i="1" l="1"/>
  <c r="C40" i="1"/>
  <c r="C31" i="1"/>
  <c r="C32" i="1"/>
  <c r="D66" i="2"/>
  <c r="H65" i="2"/>
  <c r="H64" i="2"/>
  <c r="C42" i="1" l="1"/>
  <c r="D68" i="2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<sst xmlns="http://schemas.openxmlformats.org/spreadsheetml/2006/main" count="386" uniqueCount="156">
  <si>
    <t>СВОДКА ЗАТРАТ</t>
  </si>
  <si>
    <t>P_0470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</si>
  <si>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</si>
  <si>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</si>
  <si>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</si>
  <si>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</si>
  <si>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</si>
  <si>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</si>
  <si>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</si>
  <si>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</si>
  <si>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</si>
  <si>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</si>
  <si>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</si>
  <si>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</si>
  <si>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</si>
  <si>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</si>
  <si>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</si>
  <si>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</si>
  <si>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</si>
  <si>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</si>
  <si>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</si>
  <si>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</si>
  <si>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</si>
  <si>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</si>
  <si>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</si>
  <si>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</si>
  <si>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</si>
  <si>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</si>
  <si>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</si>
  <si>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</si>
  <si>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</si>
  <si>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</si>
  <si>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</si>
  <si>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</si>
  <si>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</si>
  <si>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</si>
  <si>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</si>
  <si>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</si>
  <si>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</si>
  <si>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</si>
  <si>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</si>
  <si>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</si>
  <si>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</si>
  <si>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</si>
  <si>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</si>
  <si>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</si>
  <si>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</si>
  <si>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</si>
  <si>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</si>
  <si>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</si>
  <si>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</si>
  <si>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</si>
  <si>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</si>
  <si>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</si>
  <si>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</si>
  <si>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</si>
  <si>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</si>
  <si>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</si>
  <si>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</si>
  <si>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</si>
  <si>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</si>
  <si>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</si>
  <si>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</si>
  <si>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</si>
  <si>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</si>
  <si>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</si>
  <si>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</si>
  <si>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</si>
  <si>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</si>
  <si>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</si>
  <si>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</si>
  <si>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</si>
  <si>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</si>
  <si>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</si>
  <si>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</si>
  <si>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</si>
  <si>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</si>
  <si>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</si>
  <si>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</si>
  <si>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</si>
  <si>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</si>
  <si>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</si>
  <si>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</si>
  <si>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</si>
  <si>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</si>
  <si>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</si>
  <si>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</si>
  <si>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</si>
  <si>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</si>
  <si>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</si>
  <si>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</si>
  <si>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</si>
  <si>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</si>
  <si>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</si>
  <si>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</si>
  <si>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</si>
  <si>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</si>
  <si>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</si>
  <si>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</si>
  <si>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</si>
  <si>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</si>
  <si>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</si>
  <si>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</si>
  <si>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</si>
  <si>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</si>
  <si>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</si>
  <si>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</si>
  <si>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</si>
  <si>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</si>
  <si>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</si>
  <si>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ГНБ трубой 160</t>
  </si>
  <si>
    <t>Реконструкция КЛ одноцепная</t>
  </si>
  <si>
    <t>ОСР 27-02-01</t>
  </si>
  <si>
    <t>ОСР 27-09-01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</si>
  <si>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</si>
  <si>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</si>
  <si>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</si>
  <si>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</si>
  <si>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</si>
  <si>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</si>
  <si>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</si>
  <si>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</si>
  <si>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</si>
  <si>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</si>
  <si>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</si>
  <si>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</si>
  <si>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</si>
  <si>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</si>
  <si>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</si>
  <si>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</si>
  <si>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</si>
  <si>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</si>
  <si>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</si>
  <si>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</si>
  <si>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</si>
  <si>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</si>
  <si>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</si>
  <si>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</si>
  <si>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</si>
  <si>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</si>
  <si>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</si>
  <si>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</si>
  <si>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</si>
  <si>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</si>
  <si>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</si>
  <si>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</si>
  <si>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</si>
  <si>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</si>
  <si>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</si>
  <si>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</si>
  <si>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</si>
  <si>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</si>
  <si>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</si>
  <si>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</si>
  <si>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</si>
  <si>
    <t>Реконструкция КЛ-6 кВ Ф-21 ПС 35/6 кВ Октябрьск от ТП-47 до ТП-57 (протяженностью 0,2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</si>
</sst>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B44303E1-4851-48A8-B4F1-83D9B9BC40FB}"/>
    <cellStyle name="Обычный" xfId="0" builtinId="0"/>
    <cellStyle name="Обычный 2" xfId="4" xr:uid="{1AC00396-6BE3-4834-AA7D-B26EC513E15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9" width="14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130</v>
      </c>
      <c r="C26" s="54"/>
      <c r="D26" s="51"/>
      <c r="E26" s="51"/>
      <c r="F26" s="51"/>
      <c r="G26" s="52"/>
      <c r="H26" s="52" t="s">
        <v>131</v>
      </c>
      <c r="I26" s="52"/>
    </row>
    <row r="27" spans="1:9" ht="16.95" customHeight="1" x14ac:dyDescent="0.3">
      <c r="A27" s="55" t="s">
        <v>6</v>
      </c>
      <c r="B27" s="53" t="s">
        <v>132</v>
      </c>
      <c r="C27" s="56">
        <v>0</v>
      </c>
      <c r="D27" s="57"/>
      <c r="E27" s="57"/>
      <c r="F27" s="57"/>
      <c r="G27" s="58" t="s">
        <v>133</v>
      </c>
      <c r="H27" s="58" t="s">
        <v>134</v>
      </c>
      <c r="I27" s="58" t="s">
        <v>135</v>
      </c>
    </row>
    <row r="28" spans="1:9" ht="16.95" customHeight="1" x14ac:dyDescent="0.3">
      <c r="A28" s="55" t="s">
        <v>7</v>
      </c>
      <c r="B28" s="53" t="s">
        <v>136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137</v>
      </c>
      <c r="C29" s="62">
        <f>ССР!G61*1.2</f>
        <v>288.80519906553599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288.80519906553599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138</v>
      </c>
      <c r="C31" s="62">
        <f>C30-ROUND(C30/1.2,5)</f>
        <v>48.134199065535995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139</v>
      </c>
      <c r="C32" s="67">
        <f>C30*I35</f>
        <v>319.57291034028447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140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130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132</v>
      </c>
      <c r="C35" s="76">
        <f>ССР!D70+ССР!E70</f>
        <v>5070.8285097420512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136</v>
      </c>
      <c r="C36" s="76">
        <f>ССР!F70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137</v>
      </c>
      <c r="C37" s="76">
        <f>(ССР!G66-ССР!G61)*1.2</f>
        <v>93.50456279964915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5164.3330725416999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138</v>
      </c>
      <c r="C39" s="62">
        <f>C38-ROUND(C38/1.2,5)</f>
        <v>860.72218254170002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139</v>
      </c>
      <c r="C40" s="77">
        <f>C38*I36</f>
        <v>5990.5865984492175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141</v>
      </c>
      <c r="C42" s="103">
        <f>C40+C32</f>
        <v>6310.1595087895021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142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183.41688015906001</v>
      </c>
      <c r="H13" s="19">
        <v>183.41688015906001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183.41688015906001</v>
      </c>
      <c r="H14" s="19">
        <v>183.41688015906001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5"/>
  <sheetViews>
    <sheetView zoomScale="75" zoomScaleNormal="87" workbookViewId="0">
      <selection activeCell="H3" sqref="H3:H7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106</v>
      </c>
      <c r="D8" s="44">
        <v>0</v>
      </c>
      <c r="E8" s="41">
        <v>1.4999999999999999E-4</v>
      </c>
      <c r="F8" s="41" t="s">
        <v>104</v>
      </c>
      <c r="G8" s="44">
        <v>0</v>
      </c>
      <c r="H8" s="47"/>
    </row>
    <row r="9" spans="1:8" x14ac:dyDescent="0.3">
      <c r="A9" s="99">
        <v>1</v>
      </c>
      <c r="B9" s="42" t="s">
        <v>100</v>
      </c>
      <c r="C9" s="95"/>
      <c r="D9" s="44">
        <v>0</v>
      </c>
      <c r="E9" s="41"/>
      <c r="F9" s="41"/>
      <c r="G9" s="41"/>
      <c r="H9" s="96" t="s">
        <v>105</v>
      </c>
    </row>
    <row r="10" spans="1:8" x14ac:dyDescent="0.3">
      <c r="A10" s="95"/>
      <c r="B10" s="42" t="s">
        <v>101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58</v>
      </c>
      <c r="B13" s="94"/>
      <c r="C13" s="37"/>
      <c r="D13" s="43">
        <v>240.67099922128</v>
      </c>
      <c r="E13" s="41"/>
      <c r="F13" s="41"/>
      <c r="G13" s="41"/>
      <c r="H13" s="47"/>
    </row>
    <row r="14" spans="1:8" x14ac:dyDescent="0.3">
      <c r="A14" s="95" t="s">
        <v>107</v>
      </c>
      <c r="B14" s="42" t="s">
        <v>100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103</v>
      </c>
      <c r="C17" s="37"/>
      <c r="D17" s="43">
        <v>14.829066823057</v>
      </c>
      <c r="E17" s="41"/>
      <c r="F17" s="41"/>
      <c r="G17" s="41"/>
      <c r="H17" s="47"/>
    </row>
    <row r="18" spans="1:8" x14ac:dyDescent="0.3">
      <c r="A18" s="97" t="s">
        <v>58</v>
      </c>
      <c r="B18" s="98"/>
      <c r="C18" s="95" t="s">
        <v>106</v>
      </c>
      <c r="D18" s="44">
        <v>14.829066823057</v>
      </c>
      <c r="E18" s="41">
        <v>1.4999999999999999E-4</v>
      </c>
      <c r="F18" s="41" t="s">
        <v>104</v>
      </c>
      <c r="G18" s="44">
        <v>98860.445487044999</v>
      </c>
      <c r="H18" s="47"/>
    </row>
    <row r="19" spans="1:8" x14ac:dyDescent="0.3">
      <c r="A19" s="99">
        <v>1</v>
      </c>
      <c r="B19" s="42" t="s">
        <v>100</v>
      </c>
      <c r="C19" s="95"/>
      <c r="D19" s="44">
        <v>0</v>
      </c>
      <c r="E19" s="41"/>
      <c r="F19" s="41"/>
      <c r="G19" s="41"/>
      <c r="H19" s="96" t="s">
        <v>105</v>
      </c>
    </row>
    <row r="20" spans="1:8" x14ac:dyDescent="0.3">
      <c r="A20" s="95"/>
      <c r="B20" s="42" t="s">
        <v>101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102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103</v>
      </c>
      <c r="C22" s="95"/>
      <c r="D22" s="44">
        <v>14.829066823057</v>
      </c>
      <c r="E22" s="41"/>
      <c r="F22" s="41"/>
      <c r="G22" s="41"/>
      <c r="H22" s="96"/>
    </row>
    <row r="23" spans="1:8" x14ac:dyDescent="0.3">
      <c r="A23" s="95" t="s">
        <v>108</v>
      </c>
      <c r="B23" s="42" t="s">
        <v>100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103</v>
      </c>
      <c r="C26" s="37"/>
      <c r="D26" s="43">
        <v>240.67099922128</v>
      </c>
      <c r="E26" s="41"/>
      <c r="F26" s="41"/>
      <c r="G26" s="41"/>
      <c r="H26" s="47"/>
    </row>
    <row r="27" spans="1:8" x14ac:dyDescent="0.3">
      <c r="A27" s="97" t="s">
        <v>58</v>
      </c>
      <c r="B27" s="98"/>
      <c r="C27" s="95" t="s">
        <v>110</v>
      </c>
      <c r="D27" s="44">
        <v>42.425052239167002</v>
      </c>
      <c r="E27" s="41">
        <v>0.08</v>
      </c>
      <c r="F27" s="41" t="s">
        <v>109</v>
      </c>
      <c r="G27" s="44">
        <v>530.31315298957998</v>
      </c>
      <c r="H27" s="47"/>
    </row>
    <row r="28" spans="1:8" x14ac:dyDescent="0.3">
      <c r="A28" s="99">
        <v>1</v>
      </c>
      <c r="B28" s="42" t="s">
        <v>100</v>
      </c>
      <c r="C28" s="95"/>
      <c r="D28" s="44">
        <v>0</v>
      </c>
      <c r="E28" s="41"/>
      <c r="F28" s="41"/>
      <c r="G28" s="41"/>
      <c r="H28" s="96" t="s">
        <v>25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42.425052239167002</v>
      </c>
      <c r="E31" s="41"/>
      <c r="F31" s="41"/>
      <c r="G31" s="41"/>
      <c r="H31" s="96"/>
    </row>
    <row r="32" spans="1:8" x14ac:dyDescent="0.3">
      <c r="A32" s="97" t="s">
        <v>58</v>
      </c>
      <c r="B32" s="98"/>
      <c r="C32" s="95" t="s">
        <v>111</v>
      </c>
      <c r="D32" s="44">
        <v>183.41688015906001</v>
      </c>
      <c r="E32" s="41">
        <v>0.32</v>
      </c>
      <c r="F32" s="41" t="s">
        <v>109</v>
      </c>
      <c r="G32" s="44">
        <v>573.17775049705995</v>
      </c>
      <c r="H32" s="47"/>
    </row>
    <row r="33" spans="1:8" x14ac:dyDescent="0.3">
      <c r="A33" s="99">
        <v>2</v>
      </c>
      <c r="B33" s="42" t="s">
        <v>100</v>
      </c>
      <c r="C33" s="95"/>
      <c r="D33" s="44">
        <v>0</v>
      </c>
      <c r="E33" s="41"/>
      <c r="F33" s="41"/>
      <c r="G33" s="41"/>
      <c r="H33" s="96" t="s">
        <v>25</v>
      </c>
    </row>
    <row r="34" spans="1:8" x14ac:dyDescent="0.3">
      <c r="A34" s="95"/>
      <c r="B34" s="42" t="s">
        <v>101</v>
      </c>
      <c r="C34" s="95"/>
      <c r="D34" s="44">
        <v>0</v>
      </c>
      <c r="E34" s="41"/>
      <c r="F34" s="41"/>
      <c r="G34" s="41"/>
      <c r="H34" s="96"/>
    </row>
    <row r="35" spans="1:8" x14ac:dyDescent="0.3">
      <c r="A35" s="95"/>
      <c r="B35" s="42" t="s">
        <v>102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103</v>
      </c>
      <c r="C36" s="95"/>
      <c r="D36" s="44">
        <v>183.41688015906001</v>
      </c>
      <c r="E36" s="41"/>
      <c r="F36" s="41"/>
      <c r="G36" s="41"/>
      <c r="H36" s="96"/>
    </row>
    <row r="37" spans="1:8" ht="24.6" x14ac:dyDescent="0.3">
      <c r="A37" s="100" t="s">
        <v>84</v>
      </c>
      <c r="B37" s="94"/>
      <c r="C37" s="37"/>
      <c r="D37" s="43">
        <v>736.02826638781005</v>
      </c>
      <c r="E37" s="41"/>
      <c r="F37" s="41"/>
      <c r="G37" s="41"/>
      <c r="H37" s="47"/>
    </row>
    <row r="38" spans="1:8" x14ac:dyDescent="0.3">
      <c r="A38" s="95" t="s">
        <v>112</v>
      </c>
      <c r="B38" s="42" t="s">
        <v>100</v>
      </c>
      <c r="C38" s="37"/>
      <c r="D38" s="43">
        <v>689.09963053552997</v>
      </c>
      <c r="E38" s="41"/>
      <c r="F38" s="41"/>
      <c r="G38" s="41"/>
      <c r="H38" s="47"/>
    </row>
    <row r="39" spans="1:8" x14ac:dyDescent="0.3">
      <c r="A39" s="95"/>
      <c r="B39" s="42" t="s">
        <v>101</v>
      </c>
      <c r="C39" s="37"/>
      <c r="D39" s="43">
        <v>46.928635852284003</v>
      </c>
      <c r="E39" s="41"/>
      <c r="F39" s="41"/>
      <c r="G39" s="41"/>
      <c r="H39" s="47"/>
    </row>
    <row r="40" spans="1:8" x14ac:dyDescent="0.3">
      <c r="A40" s="95"/>
      <c r="B40" s="42" t="s">
        <v>102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5"/>
      <c r="B41" s="42" t="s">
        <v>103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7" t="s">
        <v>86</v>
      </c>
      <c r="B42" s="98"/>
      <c r="C42" s="95" t="s">
        <v>110</v>
      </c>
      <c r="D42" s="44">
        <v>736.02826638781005</v>
      </c>
      <c r="E42" s="41">
        <v>0.08</v>
      </c>
      <c r="F42" s="41" t="s">
        <v>109</v>
      </c>
      <c r="G42" s="44">
        <v>9200.3533298476996</v>
      </c>
      <c r="H42" s="47"/>
    </row>
    <row r="43" spans="1:8" x14ac:dyDescent="0.3">
      <c r="A43" s="99">
        <v>1</v>
      </c>
      <c r="B43" s="42" t="s">
        <v>100</v>
      </c>
      <c r="C43" s="95"/>
      <c r="D43" s="44">
        <v>689.09963053552997</v>
      </c>
      <c r="E43" s="41"/>
      <c r="F43" s="41"/>
      <c r="G43" s="41"/>
      <c r="H43" s="96" t="s">
        <v>25</v>
      </c>
    </row>
    <row r="44" spans="1:8" x14ac:dyDescent="0.3">
      <c r="A44" s="95"/>
      <c r="B44" s="42" t="s">
        <v>101</v>
      </c>
      <c r="C44" s="95"/>
      <c r="D44" s="44">
        <v>46.928635852284003</v>
      </c>
      <c r="E44" s="41"/>
      <c r="F44" s="41"/>
      <c r="G44" s="41"/>
      <c r="H44" s="96"/>
    </row>
    <row r="45" spans="1:8" x14ac:dyDescent="0.3">
      <c r="A45" s="95"/>
      <c r="B45" s="42" t="s">
        <v>102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103</v>
      </c>
      <c r="C46" s="95"/>
      <c r="D46" s="44">
        <v>0</v>
      </c>
      <c r="E46" s="41"/>
      <c r="F46" s="41"/>
      <c r="G46" s="41"/>
      <c r="H46" s="96"/>
    </row>
    <row r="47" spans="1:8" ht="24.6" x14ac:dyDescent="0.3">
      <c r="A47" s="100" t="s">
        <v>50</v>
      </c>
      <c r="B47" s="94"/>
      <c r="C47" s="37"/>
      <c r="D47" s="43">
        <v>11.913725340732</v>
      </c>
      <c r="E47" s="41"/>
      <c r="F47" s="41"/>
      <c r="G47" s="41"/>
      <c r="H47" s="47"/>
    </row>
    <row r="48" spans="1:8" x14ac:dyDescent="0.3">
      <c r="A48" s="95" t="s">
        <v>113</v>
      </c>
      <c r="B48" s="42" t="s">
        <v>100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5"/>
      <c r="B49" s="42" t="s">
        <v>101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5"/>
      <c r="B50" s="42" t="s">
        <v>102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103</v>
      </c>
      <c r="C51" s="37"/>
      <c r="D51" s="43">
        <v>11.913725340732</v>
      </c>
      <c r="E51" s="41"/>
      <c r="F51" s="41"/>
      <c r="G51" s="41"/>
      <c r="H51" s="47"/>
    </row>
    <row r="52" spans="1:8" x14ac:dyDescent="0.3">
      <c r="A52" s="97" t="s">
        <v>88</v>
      </c>
      <c r="B52" s="98"/>
      <c r="C52" s="95" t="s">
        <v>110</v>
      </c>
      <c r="D52" s="44">
        <v>2.2380273431790001</v>
      </c>
      <c r="E52" s="41">
        <v>0.08</v>
      </c>
      <c r="F52" s="41" t="s">
        <v>109</v>
      </c>
      <c r="G52" s="44">
        <v>27.975341789738</v>
      </c>
      <c r="H52" s="47"/>
    </row>
    <row r="53" spans="1:8" x14ac:dyDescent="0.3">
      <c r="A53" s="99">
        <v>1</v>
      </c>
      <c r="B53" s="42" t="s">
        <v>100</v>
      </c>
      <c r="C53" s="95"/>
      <c r="D53" s="44">
        <v>0</v>
      </c>
      <c r="E53" s="41"/>
      <c r="F53" s="41"/>
      <c r="G53" s="41"/>
      <c r="H53" s="96" t="s">
        <v>25</v>
      </c>
    </row>
    <row r="54" spans="1:8" x14ac:dyDescent="0.3">
      <c r="A54" s="95"/>
      <c r="B54" s="42" t="s">
        <v>101</v>
      </c>
      <c r="C54" s="95"/>
      <c r="D54" s="44">
        <v>0</v>
      </c>
      <c r="E54" s="41"/>
      <c r="F54" s="41"/>
      <c r="G54" s="41"/>
      <c r="H54" s="96"/>
    </row>
    <row r="55" spans="1:8" x14ac:dyDescent="0.3">
      <c r="A55" s="95"/>
      <c r="B55" s="42" t="s">
        <v>102</v>
      </c>
      <c r="C55" s="95"/>
      <c r="D55" s="44">
        <v>0</v>
      </c>
      <c r="E55" s="41"/>
      <c r="F55" s="41"/>
      <c r="G55" s="41"/>
      <c r="H55" s="96"/>
    </row>
    <row r="56" spans="1:8" x14ac:dyDescent="0.3">
      <c r="A56" s="95"/>
      <c r="B56" s="42" t="s">
        <v>103</v>
      </c>
      <c r="C56" s="95"/>
      <c r="D56" s="44">
        <v>2.2380273431790001</v>
      </c>
      <c r="E56" s="41"/>
      <c r="F56" s="41"/>
      <c r="G56" s="41"/>
      <c r="H56" s="96"/>
    </row>
    <row r="57" spans="1:8" x14ac:dyDescent="0.3">
      <c r="A57" s="97" t="s">
        <v>88</v>
      </c>
      <c r="B57" s="98"/>
      <c r="C57" s="95" t="s">
        <v>111</v>
      </c>
      <c r="D57" s="44">
        <v>9.6756979975525006</v>
      </c>
      <c r="E57" s="41">
        <v>0.32</v>
      </c>
      <c r="F57" s="41" t="s">
        <v>109</v>
      </c>
      <c r="G57" s="44">
        <v>30.236556242351998</v>
      </c>
      <c r="H57" s="47"/>
    </row>
    <row r="58" spans="1:8" x14ac:dyDescent="0.3">
      <c r="A58" s="99">
        <v>2</v>
      </c>
      <c r="B58" s="42" t="s">
        <v>100</v>
      </c>
      <c r="C58" s="95"/>
      <c r="D58" s="44">
        <v>0</v>
      </c>
      <c r="E58" s="41"/>
      <c r="F58" s="41"/>
      <c r="G58" s="41"/>
      <c r="H58" s="96" t="s">
        <v>25</v>
      </c>
    </row>
    <row r="59" spans="1:8" x14ac:dyDescent="0.3">
      <c r="A59" s="95"/>
      <c r="B59" s="42" t="s">
        <v>101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102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103</v>
      </c>
      <c r="C61" s="95"/>
      <c r="D61" s="44">
        <v>9.6756979975525006</v>
      </c>
      <c r="E61" s="41"/>
      <c r="F61" s="41"/>
      <c r="G61" s="41"/>
      <c r="H61" s="96"/>
    </row>
    <row r="62" spans="1:8" ht="24.6" x14ac:dyDescent="0.3">
      <c r="A62" s="100" t="s">
        <v>25</v>
      </c>
      <c r="B62" s="94"/>
      <c r="C62" s="37"/>
      <c r="D62" s="43">
        <v>3182.0823123253999</v>
      </c>
      <c r="E62" s="41"/>
      <c r="F62" s="41"/>
      <c r="G62" s="41"/>
      <c r="H62" s="47"/>
    </row>
    <row r="63" spans="1:8" x14ac:dyDescent="0.3">
      <c r="A63" s="95" t="s">
        <v>112</v>
      </c>
      <c r="B63" s="42" t="s">
        <v>100</v>
      </c>
      <c r="C63" s="37"/>
      <c r="D63" s="43">
        <v>2979.1950199391999</v>
      </c>
      <c r="E63" s="41"/>
      <c r="F63" s="41"/>
      <c r="G63" s="41"/>
      <c r="H63" s="47"/>
    </row>
    <row r="64" spans="1:8" x14ac:dyDescent="0.3">
      <c r="A64" s="95"/>
      <c r="B64" s="42" t="s">
        <v>101</v>
      </c>
      <c r="C64" s="37"/>
      <c r="D64" s="43">
        <v>202.88729238618001</v>
      </c>
      <c r="E64" s="41"/>
      <c r="F64" s="41"/>
      <c r="G64" s="41"/>
      <c r="H64" s="47"/>
    </row>
    <row r="65" spans="1:8" x14ac:dyDescent="0.3">
      <c r="A65" s="95"/>
      <c r="B65" s="42" t="s">
        <v>102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5"/>
      <c r="B66" s="42" t="s">
        <v>103</v>
      </c>
      <c r="C66" s="37"/>
      <c r="D66" s="43">
        <v>0</v>
      </c>
      <c r="E66" s="41"/>
      <c r="F66" s="41"/>
      <c r="G66" s="41"/>
      <c r="H66" s="47"/>
    </row>
    <row r="67" spans="1:8" x14ac:dyDescent="0.3">
      <c r="A67" s="97" t="s">
        <v>90</v>
      </c>
      <c r="B67" s="98"/>
      <c r="C67" s="95" t="s">
        <v>111</v>
      </c>
      <c r="D67" s="44">
        <v>3182.0823123253999</v>
      </c>
      <c r="E67" s="41">
        <v>0.32</v>
      </c>
      <c r="F67" s="41" t="s">
        <v>109</v>
      </c>
      <c r="G67" s="44">
        <v>9944.007226017</v>
      </c>
      <c r="H67" s="47"/>
    </row>
    <row r="68" spans="1:8" x14ac:dyDescent="0.3">
      <c r="A68" s="99">
        <v>1</v>
      </c>
      <c r="B68" s="42" t="s">
        <v>100</v>
      </c>
      <c r="C68" s="95"/>
      <c r="D68" s="44">
        <v>2979.1950199391999</v>
      </c>
      <c r="E68" s="41"/>
      <c r="F68" s="41"/>
      <c r="G68" s="41"/>
      <c r="H68" s="96" t="s">
        <v>25</v>
      </c>
    </row>
    <row r="69" spans="1:8" x14ac:dyDescent="0.3">
      <c r="A69" s="95"/>
      <c r="B69" s="42" t="s">
        <v>101</v>
      </c>
      <c r="C69" s="95"/>
      <c r="D69" s="44">
        <v>202.88729238618001</v>
      </c>
      <c r="E69" s="41"/>
      <c r="F69" s="41"/>
      <c r="G69" s="41"/>
      <c r="H69" s="96"/>
    </row>
    <row r="70" spans="1:8" x14ac:dyDescent="0.3">
      <c r="A70" s="95"/>
      <c r="B70" s="42" t="s">
        <v>102</v>
      </c>
      <c r="C70" s="95"/>
      <c r="D70" s="44">
        <v>0</v>
      </c>
      <c r="E70" s="41"/>
      <c r="F70" s="41"/>
      <c r="G70" s="41"/>
      <c r="H70" s="96"/>
    </row>
    <row r="71" spans="1:8" x14ac:dyDescent="0.3">
      <c r="A71" s="95"/>
      <c r="B71" s="42" t="s">
        <v>103</v>
      </c>
      <c r="C71" s="95"/>
      <c r="D71" s="44">
        <v>0</v>
      </c>
      <c r="E71" s="41"/>
      <c r="F71" s="41"/>
      <c r="G71" s="41"/>
      <c r="H71" s="96"/>
    </row>
    <row r="72" spans="1:8" x14ac:dyDescent="0.3">
      <c r="A72" s="46"/>
      <c r="C72" s="46"/>
      <c r="D72" s="40"/>
      <c r="E72" s="40"/>
      <c r="F72" s="40"/>
      <c r="G72" s="40"/>
      <c r="H72" s="49"/>
    </row>
    <row r="74" spans="1:8" x14ac:dyDescent="0.3">
      <c r="A74" s="101" t="s">
        <v>114</v>
      </c>
      <c r="B74" s="101"/>
      <c r="C74" s="101"/>
      <c r="D74" s="101"/>
      <c r="E74" s="101"/>
      <c r="F74" s="101"/>
      <c r="G74" s="101"/>
      <c r="H74" s="101"/>
    </row>
    <row r="75" spans="1:8" x14ac:dyDescent="0.3">
      <c r="A75" s="101" t="s">
        <v>115</v>
      </c>
      <c r="B75" s="101"/>
      <c r="C75" s="101"/>
      <c r="D75" s="101"/>
      <c r="E75" s="101"/>
      <c r="F75" s="101"/>
      <c r="G75" s="101"/>
      <c r="H75" s="101"/>
    </row>
  </sheetData>
  <mergeCells count="45">
    <mergeCell ref="A74:H74"/>
    <mergeCell ref="A75:H75"/>
    <mergeCell ref="A63:A66"/>
    <mergeCell ref="A67:B67"/>
    <mergeCell ref="H68:H71"/>
    <mergeCell ref="C67:C71"/>
    <mergeCell ref="A68:A71"/>
    <mergeCell ref="A57:B57"/>
    <mergeCell ref="H58:H61"/>
    <mergeCell ref="C57:C61"/>
    <mergeCell ref="A58:A61"/>
    <mergeCell ref="A62:B62"/>
    <mergeCell ref="A47:B47"/>
    <mergeCell ref="A48:A51"/>
    <mergeCell ref="A52:B52"/>
    <mergeCell ref="H53:H56"/>
    <mergeCell ref="C52:C56"/>
    <mergeCell ref="A53:A56"/>
    <mergeCell ref="A38:A41"/>
    <mergeCell ref="A42:B42"/>
    <mergeCell ref="H43:H46"/>
    <mergeCell ref="C42:C46"/>
    <mergeCell ref="A43:A46"/>
    <mergeCell ref="A32:B32"/>
    <mergeCell ref="H33:H36"/>
    <mergeCell ref="C32:C36"/>
    <mergeCell ref="A33:A36"/>
    <mergeCell ref="A37:B37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116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117</v>
      </c>
      <c r="B3" s="6" t="s">
        <v>118</v>
      </c>
      <c r="C3" s="6" t="s">
        <v>119</v>
      </c>
      <c r="D3" s="6" t="s">
        <v>120</v>
      </c>
      <c r="E3" s="6" t="s">
        <v>121</v>
      </c>
      <c r="F3" s="6" t="s">
        <v>122</v>
      </c>
      <c r="G3" s="6" t="s">
        <v>123</v>
      </c>
      <c r="H3" s="6" t="s">
        <v>124</v>
      </c>
    </row>
    <row r="4" spans="1:8" ht="39" hidden="1" customHeight="1" x14ac:dyDescent="0.3">
      <c r="A4" s="25" t="s">
        <v>125</v>
      </c>
      <c r="B4" s="26" t="s">
        <v>109</v>
      </c>
      <c r="C4" s="27">
        <v>2.6666666666667001E-2</v>
      </c>
      <c r="D4" s="27">
        <v>34488.969683926</v>
      </c>
      <c r="E4" s="26">
        <v>6</v>
      </c>
      <c r="F4" s="26"/>
      <c r="G4" s="27">
        <v>919.70585823803003</v>
      </c>
      <c r="H4" s="28"/>
    </row>
    <row r="5" spans="1:8" ht="39" hidden="1" customHeight="1" x14ac:dyDescent="0.3">
      <c r="A5" s="25" t="s">
        <v>126</v>
      </c>
      <c r="B5" s="26" t="s">
        <v>109</v>
      </c>
      <c r="C5" s="27">
        <v>9.0196078431373006E-2</v>
      </c>
      <c r="D5" s="27">
        <v>1724.4134162502</v>
      </c>
      <c r="E5" s="26">
        <v>6</v>
      </c>
      <c r="F5" s="26"/>
      <c r="G5" s="27">
        <v>155.53532774020999</v>
      </c>
      <c r="H5" s="28"/>
    </row>
    <row r="6" spans="1:8" ht="39" customHeight="1" x14ac:dyDescent="0.3">
      <c r="A6" s="25" t="s">
        <v>143</v>
      </c>
      <c r="B6" s="26" t="s">
        <v>109</v>
      </c>
      <c r="C6" s="27">
        <v>0.45950000000000002</v>
      </c>
      <c r="D6" s="27">
        <v>5103.9171675885</v>
      </c>
      <c r="E6" s="26">
        <v>6</v>
      </c>
      <c r="F6" s="25" t="s">
        <v>143</v>
      </c>
      <c r="G6" s="27">
        <v>2345.2499385069</v>
      </c>
      <c r="H6" s="28" t="s">
        <v>144</v>
      </c>
    </row>
    <row r="7" spans="1:8" ht="39" customHeight="1" x14ac:dyDescent="0.3">
      <c r="A7" s="25" t="s">
        <v>127</v>
      </c>
      <c r="B7" s="26" t="s">
        <v>109</v>
      </c>
      <c r="C7" s="27">
        <v>0.13400000000000001</v>
      </c>
      <c r="D7" s="27">
        <v>818.22700652441995</v>
      </c>
      <c r="E7" s="26">
        <v>6</v>
      </c>
      <c r="F7" s="25" t="s">
        <v>127</v>
      </c>
      <c r="G7" s="27">
        <v>109.64241887427001</v>
      </c>
      <c r="H7" s="28" t="s">
        <v>145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3668.2946504748002</v>
      </c>
      <c r="E25" s="20">
        <v>249.81592823846</v>
      </c>
      <c r="F25" s="20">
        <v>0</v>
      </c>
      <c r="G25" s="20">
        <v>0</v>
      </c>
      <c r="H25" s="20">
        <v>3918.1105787132001</v>
      </c>
    </row>
    <row r="26" spans="1:8" ht="16.95" customHeight="1" x14ac:dyDescent="0.3">
      <c r="A26" s="6"/>
      <c r="B26" s="9"/>
      <c r="C26" s="9" t="s">
        <v>26</v>
      </c>
      <c r="D26" s="20">
        <v>3668.2946504748002</v>
      </c>
      <c r="E26" s="20">
        <v>249.81592823846</v>
      </c>
      <c r="F26" s="20">
        <v>0</v>
      </c>
      <c r="G26" s="20">
        <v>0</v>
      </c>
      <c r="H26" s="20">
        <v>3918.1105787132001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3668.2946504748002</v>
      </c>
      <c r="E42" s="20">
        <v>249.81592823846</v>
      </c>
      <c r="F42" s="20">
        <v>0</v>
      </c>
      <c r="G42" s="20">
        <v>0</v>
      </c>
      <c r="H42" s="20">
        <v>3918.1105787132001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0.88465909090909001</v>
      </c>
      <c r="E44" s="20">
        <v>0</v>
      </c>
      <c r="F44" s="20">
        <v>0</v>
      </c>
      <c r="G44" s="20">
        <v>0</v>
      </c>
      <c r="H44" s="20">
        <v>0.88465909090909001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73.365893009496006</v>
      </c>
      <c r="E45" s="20">
        <v>4.9963185647693003</v>
      </c>
      <c r="F45" s="20">
        <v>0</v>
      </c>
      <c r="G45" s="20">
        <v>0</v>
      </c>
      <c r="H45" s="20">
        <v>78.362211574265004</v>
      </c>
    </row>
    <row r="46" spans="1:8" ht="16.95" customHeight="1" x14ac:dyDescent="0.3">
      <c r="A46" s="6"/>
      <c r="B46" s="9"/>
      <c r="C46" s="9" t="s">
        <v>42</v>
      </c>
      <c r="D46" s="20">
        <v>74.250552100405002</v>
      </c>
      <c r="E46" s="20">
        <v>4.9963185647693003</v>
      </c>
      <c r="F46" s="20">
        <v>0</v>
      </c>
      <c r="G46" s="20">
        <v>0</v>
      </c>
      <c r="H46" s="20">
        <v>79.246870665174001</v>
      </c>
    </row>
    <row r="47" spans="1:8" ht="16.95" customHeight="1" x14ac:dyDescent="0.3">
      <c r="A47" s="6"/>
      <c r="B47" s="9"/>
      <c r="C47" s="9" t="s">
        <v>43</v>
      </c>
      <c r="D47" s="20">
        <v>3742.5452025752002</v>
      </c>
      <c r="E47" s="20">
        <v>254.81224680323001</v>
      </c>
      <c r="F47" s="20">
        <v>0</v>
      </c>
      <c r="G47" s="20">
        <v>0</v>
      </c>
      <c r="H47" s="20">
        <v>3997.3574493783999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45</v>
      </c>
      <c r="C49" s="7" t="s">
        <v>46</v>
      </c>
      <c r="D49" s="20">
        <v>98.604013878123993</v>
      </c>
      <c r="E49" s="20">
        <v>6.6505996415644999</v>
      </c>
      <c r="F49" s="20">
        <v>0</v>
      </c>
      <c r="G49" s="20">
        <v>0</v>
      </c>
      <c r="H49" s="20">
        <v>105.25461351969</v>
      </c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56.727380506906997</v>
      </c>
      <c r="H50" s="20">
        <v>56.727380506906997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11.913725340732</v>
      </c>
      <c r="H51" s="20">
        <v>11.913725340732</v>
      </c>
    </row>
    <row r="52" spans="1:8" ht="16.95" customHeight="1" x14ac:dyDescent="0.3">
      <c r="A52" s="6"/>
      <c r="B52" s="9"/>
      <c r="C52" s="9" t="s">
        <v>51</v>
      </c>
      <c r="D52" s="20">
        <v>98.604013878123993</v>
      </c>
      <c r="E52" s="20">
        <v>6.6505996415644999</v>
      </c>
      <c r="F52" s="20">
        <v>0</v>
      </c>
      <c r="G52" s="20">
        <v>68.641105847638997</v>
      </c>
      <c r="H52" s="20">
        <v>173.89571936733</v>
      </c>
    </row>
    <row r="53" spans="1:8" ht="16.95" customHeight="1" x14ac:dyDescent="0.3">
      <c r="A53" s="6"/>
      <c r="B53" s="9"/>
      <c r="C53" s="9" t="s">
        <v>52</v>
      </c>
      <c r="D53" s="20">
        <v>3841.1492164533001</v>
      </c>
      <c r="E53" s="20">
        <v>261.46284644479999</v>
      </c>
      <c r="F53" s="20">
        <v>0</v>
      </c>
      <c r="G53" s="20">
        <v>68.641105847638997</v>
      </c>
      <c r="H53" s="20">
        <v>4171.2531687457003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3841.1492164533001</v>
      </c>
      <c r="E57" s="20">
        <v>261.46284644479999</v>
      </c>
      <c r="F57" s="20">
        <v>0</v>
      </c>
      <c r="G57" s="20">
        <v>68.641105847638997</v>
      </c>
      <c r="H57" s="20">
        <v>4171.2531687457003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14.829066823057</v>
      </c>
      <c r="H59" s="20">
        <v>14.829066823057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225.84193239823</v>
      </c>
      <c r="H60" s="20">
        <v>225.84193239823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240.67099922128</v>
      </c>
      <c r="H61" s="20">
        <v>240.67099922128</v>
      </c>
    </row>
    <row r="62" spans="1:8" ht="16.95" customHeight="1" x14ac:dyDescent="0.3">
      <c r="A62" s="6"/>
      <c r="B62" s="9"/>
      <c r="C62" s="9" t="s">
        <v>69</v>
      </c>
      <c r="D62" s="20">
        <v>3841.1492164533001</v>
      </c>
      <c r="E62" s="20">
        <v>261.46284644479999</v>
      </c>
      <c r="F62" s="20">
        <v>0</v>
      </c>
      <c r="G62" s="20">
        <v>309.31210506892</v>
      </c>
      <c r="H62" s="20">
        <v>4411.9241679670004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115.234476493599</v>
      </c>
      <c r="E64" s="20">
        <f>E62 * 3%</f>
        <v>7.8438853933439994</v>
      </c>
      <c r="F64" s="20">
        <f>F62 * 3%</f>
        <v>0</v>
      </c>
      <c r="G64" s="20">
        <f>G62 * 3%</f>
        <v>9.2793631520675994</v>
      </c>
      <c r="H64" s="20">
        <f>SUM(D64:G64)</f>
        <v>132.3577250390106</v>
      </c>
    </row>
    <row r="65" spans="1:8" ht="16.95" customHeight="1" x14ac:dyDescent="0.3">
      <c r="A65" s="6"/>
      <c r="B65" s="9"/>
      <c r="C65" s="9" t="s">
        <v>65</v>
      </c>
      <c r="D65" s="20">
        <f>D64</f>
        <v>115.234476493599</v>
      </c>
      <c r="E65" s="20">
        <f>E64</f>
        <v>7.8438853933439994</v>
      </c>
      <c r="F65" s="20">
        <f>F64</f>
        <v>0</v>
      </c>
      <c r="G65" s="20">
        <f>G64</f>
        <v>9.2793631520675994</v>
      </c>
      <c r="H65" s="20">
        <f>SUM(D65:G65)</f>
        <v>132.3577250390106</v>
      </c>
    </row>
    <row r="66" spans="1:8" ht="16.95" customHeight="1" x14ac:dyDescent="0.3">
      <c r="A66" s="6"/>
      <c r="B66" s="9"/>
      <c r="C66" s="9" t="s">
        <v>64</v>
      </c>
      <c r="D66" s="20">
        <f>D65 + D62</f>
        <v>3956.3836929468989</v>
      </c>
      <c r="E66" s="20">
        <f>E65 + E62</f>
        <v>269.306731838144</v>
      </c>
      <c r="F66" s="20">
        <f>F65 + F62</f>
        <v>0</v>
      </c>
      <c r="G66" s="20">
        <f>G65 + G62</f>
        <v>318.59146822098762</v>
      </c>
      <c r="H66" s="20">
        <f>SUM(D66:G66)</f>
        <v>4544.2818930060303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791.27673858937987</v>
      </c>
      <c r="E68" s="20">
        <f>E66 * 20%</f>
        <v>53.861346367628805</v>
      </c>
      <c r="F68" s="20">
        <f>F66 * 20%</f>
        <v>0</v>
      </c>
      <c r="G68" s="20">
        <f>G66 * 20%</f>
        <v>63.71829364419753</v>
      </c>
      <c r="H68" s="20">
        <f>SUM(D68:G68)</f>
        <v>908.85637860120619</v>
      </c>
    </row>
    <row r="69" spans="1:8" ht="16.95" customHeight="1" x14ac:dyDescent="0.3">
      <c r="A69" s="6"/>
      <c r="B69" s="9"/>
      <c r="C69" s="9" t="s">
        <v>60</v>
      </c>
      <c r="D69" s="20">
        <f>D68</f>
        <v>791.27673858937987</v>
      </c>
      <c r="E69" s="20">
        <f>E68</f>
        <v>53.861346367628805</v>
      </c>
      <c r="F69" s="20">
        <f>F68</f>
        <v>0</v>
      </c>
      <c r="G69" s="20">
        <f>G68</f>
        <v>63.71829364419753</v>
      </c>
      <c r="H69" s="20">
        <f>SUM(D69:G69)</f>
        <v>908.85637860120619</v>
      </c>
    </row>
    <row r="70" spans="1:8" ht="16.95" customHeight="1" x14ac:dyDescent="0.3">
      <c r="A70" s="6"/>
      <c r="B70" s="9"/>
      <c r="C70" s="9" t="s">
        <v>59</v>
      </c>
      <c r="D70" s="20">
        <f>D69 + D66</f>
        <v>4747.6604315362783</v>
      </c>
      <c r="E70" s="20">
        <f>E69 + E66</f>
        <v>323.16807820577282</v>
      </c>
      <c r="F70" s="20">
        <f>F69 + F66</f>
        <v>0</v>
      </c>
      <c r="G70" s="20">
        <f>G69 + G66</f>
        <v>382.30976186518512</v>
      </c>
      <c r="H70" s="20">
        <f>SUM(D70:G70)</f>
        <v>5453.1382716072367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14.829066823057</v>
      </c>
      <c r="H13" s="19">
        <v>14.829066823057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14.829066823057</v>
      </c>
      <c r="H14" s="19">
        <v>14.829066823057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689.09963053552997</v>
      </c>
      <c r="E13" s="19">
        <v>46.928635852284003</v>
      </c>
      <c r="F13" s="19">
        <v>0</v>
      </c>
      <c r="G13" s="19">
        <v>0</v>
      </c>
      <c r="H13" s="19">
        <v>736.02826638781005</v>
      </c>
      <c r="J13" s="5"/>
    </row>
    <row r="14" spans="1:14" ht="16.95" customHeight="1" x14ac:dyDescent="0.3">
      <c r="A14" s="6"/>
      <c r="B14" s="9"/>
      <c r="C14" s="9" t="s">
        <v>80</v>
      </c>
      <c r="D14" s="19">
        <v>689.09963053552997</v>
      </c>
      <c r="E14" s="19">
        <v>46.928635852284003</v>
      </c>
      <c r="F14" s="19">
        <v>0</v>
      </c>
      <c r="G14" s="19">
        <v>0</v>
      </c>
      <c r="H14" s="19">
        <v>736.02826638781005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88</v>
      </c>
      <c r="D13" s="19">
        <v>0</v>
      </c>
      <c r="E13" s="19">
        <v>0</v>
      </c>
      <c r="F13" s="19">
        <v>0</v>
      </c>
      <c r="G13" s="19">
        <v>2.2380273431790001</v>
      </c>
      <c r="H13" s="19">
        <v>2.2380273431790001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2.2380273431790001</v>
      </c>
      <c r="H14" s="19">
        <v>2.2380273431790001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42.425052239167002</v>
      </c>
      <c r="H13" s="19">
        <v>42.425052239167002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42.425052239167002</v>
      </c>
      <c r="H14" s="19">
        <v>42.425052239167002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90</v>
      </c>
      <c r="D13" s="19">
        <v>2979.1950199391999</v>
      </c>
      <c r="E13" s="19">
        <v>202.88729238618001</v>
      </c>
      <c r="F13" s="19">
        <v>0</v>
      </c>
      <c r="G13" s="19">
        <v>0</v>
      </c>
      <c r="H13" s="19">
        <v>3182.0823123253999</v>
      </c>
      <c r="J13" s="5"/>
    </row>
    <row r="14" spans="1:14" ht="16.95" customHeight="1" x14ac:dyDescent="0.3">
      <c r="A14" s="6"/>
      <c r="B14" s="9"/>
      <c r="C14" s="9" t="s">
        <v>80</v>
      </c>
      <c r="D14" s="19">
        <v>2979.1950199391999</v>
      </c>
      <c r="E14" s="19">
        <v>202.88729238618001</v>
      </c>
      <c r="F14" s="19">
        <v>0</v>
      </c>
      <c r="G14" s="19">
        <v>0</v>
      </c>
      <c r="H14" s="19">
        <v>3182.0823123253999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88</v>
      </c>
      <c r="D13" s="19">
        <v>0</v>
      </c>
      <c r="E13" s="19">
        <v>0</v>
      </c>
      <c r="F13" s="19">
        <v>0</v>
      </c>
      <c r="G13" s="19">
        <v>9.6756979975525006</v>
      </c>
      <c r="H13" s="19">
        <v>9.6756979975525006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9.6756979975525006</v>
      </c>
      <c r="H14" s="19">
        <v>9.6756979975525006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2025-11-17T06:39:18Z</dcterms:modified>
</cp:coreProperties>
</file>